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<sst xmlns="http://schemas.openxmlformats.org/spreadsheetml/2006/main" count="66" uniqueCount="35">
  <si>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</si>
  <si>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</si>
  <si>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</si>
  <si>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</si>
  <si>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</si>
  <si>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</si>
  <si>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</si>
  <si>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</si>
  <si>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</si>
  <si>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</si>
  <si>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</si>
  <si>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</si>
  <si>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</si>
  <si>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</si>
  <si>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</si>
  <si>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</si>
  <si>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</si>
  <si>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</si>
  <si>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</si>
  <si>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</si>
  <si>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</si>
  <si>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</si>
  <si>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</si>
  <si>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</si>
  <si>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Приложение № 4</t>
  </si>
  <si>
    <t>к Извещению и документации о проведении</t>
  </si>
  <si>
    <t>открытого конкурса</t>
  </si>
  <si>
    <t>2</t>
  </si>
  <si>
    <t>16</t>
  </si>
  <si>
    <t>570</t>
  </si>
  <si>
    <t>Баумана, ул</t>
  </si>
  <si>
    <t>Трамвайная, ул</t>
  </si>
  <si>
    <t>514,4</t>
  </si>
  <si>
    <t>525,3</t>
  </si>
  <si>
    <t>Лот 5 Соломбальский территориальный округ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</si>
</sst>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2" zoomScaleNormal="82" zoomScaleSheetLayoutView="100" zoomScalePageLayoutView="34" workbookViewId="0" topLeftCell="A1">
      <pane xSplit="2" ySplit="12" topLeftCell="C3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T12" sqref="T12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0.875" style="1" customWidth="1"/>
    <col min="4" max="4" width="11.125" style="1" customWidth="1"/>
    <col min="5" max="16384" width="9.125" style="1" customWidth="1"/>
  </cols>
  <sheetData>
    <row r="1" spans="2:3" s="5" customFormat="1" ht="15.75">
      <c r="B1" s="6"/>
      <c r="C1" s="33" t="s">
        <v>24</v>
      </c>
    </row>
    <row r="2" spans="2:3" s="5" customFormat="1" ht="15.75">
      <c r="B2" s="7"/>
      <c r="C2" s="5" t="s">
        <v>25</v>
      </c>
    </row>
    <row r="3" spans="2:3" s="5" customFormat="1" ht="15.75">
      <c r="B3" s="7"/>
      <c r="C3" s="5" t="s">
        <v>26</v>
      </c>
    </row>
    <row r="4" spans="1:4" s="5" customFormat="1" ht="14.25" customHeight="1">
      <c r="A4" s="8"/>
      <c r="B4" s="9"/>
      <c r="D4" s="9"/>
    </row>
    <row r="5" spans="1:4" s="11" customFormat="1" ht="63" customHeight="1">
      <c r="A5" s="42" t="s">
        <v>22</v>
      </c>
      <c r="B5" s="42"/>
      <c r="C5" s="10"/>
      <c r="D5" s="10"/>
    </row>
    <row r="6" spans="1:2" s="5" customFormat="1" ht="18.75" customHeight="1">
      <c r="A6" s="45" t="s">
        <v>34</v>
      </c>
      <c r="B6" s="45"/>
    </row>
    <row r="7" spans="1:4" s="12" customFormat="1" ht="39" customHeight="1">
      <c r="A7" s="43" t="s">
        <v>7</v>
      </c>
      <c r="B7" s="44" t="s">
        <v>8</v>
      </c>
      <c r="C7" s="36" t="s">
        <v>30</v>
      </c>
      <c r="D7" s="36" t="s">
        <v>31</v>
      </c>
    </row>
    <row r="8" spans="1:4" s="12" customFormat="1" ht="27" customHeight="1">
      <c r="A8" s="43"/>
      <c r="B8" s="44"/>
      <c r="C8" s="36" t="s">
        <v>23</v>
      </c>
      <c r="D8" s="36" t="s">
        <v>27</v>
      </c>
    </row>
    <row r="9" spans="1:4" s="5" customFormat="1" ht="18.75" customHeight="1">
      <c r="A9" s="13"/>
      <c r="B9" s="13" t="s">
        <v>9</v>
      </c>
      <c r="C9" s="36" t="s">
        <v>32</v>
      </c>
      <c r="D9" s="36" t="s">
        <v>33</v>
      </c>
    </row>
    <row r="10" spans="1:4" s="5" customFormat="1" ht="18.75" customHeight="1" thickBot="1">
      <c r="A10" s="13"/>
      <c r="B10" s="13" t="s">
        <v>10</v>
      </c>
      <c r="C10" s="36" t="s">
        <v>32</v>
      </c>
      <c r="D10" s="36" t="s">
        <v>33</v>
      </c>
    </row>
    <row r="11" spans="1:4" s="5" customFormat="1" ht="18.75" customHeight="1" thickTop="1">
      <c r="A11" s="37" t="s">
        <v>6</v>
      </c>
      <c r="B11" s="22" t="s">
        <v>3</v>
      </c>
      <c r="C11" s="14">
        <f>C10*45%/100</f>
        <v>2.3148</v>
      </c>
      <c r="D11" s="14">
        <f>D10*45%/100</f>
        <v>2.36385</v>
      </c>
    </row>
    <row r="12" spans="1:4" s="11" customFormat="1" ht="18.75" customHeight="1">
      <c r="A12" s="38"/>
      <c r="B12" s="23" t="s">
        <v>13</v>
      </c>
      <c r="C12" s="15">
        <f>1007.68*C11</f>
        <v>2332.577664</v>
      </c>
      <c r="D12" s="15">
        <f>1007.68*D11</f>
        <v>2382.004368</v>
      </c>
    </row>
    <row r="13" spans="1:4" s="5" customFormat="1" ht="18.75" customHeight="1">
      <c r="A13" s="38"/>
      <c r="B13" s="23" t="s">
        <v>2</v>
      </c>
      <c r="C13" s="3">
        <f>C12/C9/12</f>
        <v>0.37788</v>
      </c>
      <c r="D13" s="3">
        <f>D12/D9/12</f>
        <v>0.37788</v>
      </c>
    </row>
    <row r="14" spans="1:4" s="5" customFormat="1" ht="18.75" customHeight="1" thickBot="1">
      <c r="A14" s="39"/>
      <c r="B14" s="24" t="s">
        <v>0</v>
      </c>
      <c r="C14" s="16" t="s">
        <v>14</v>
      </c>
      <c r="D14" s="16" t="s">
        <v>14</v>
      </c>
    </row>
    <row r="15" spans="1:4" s="5" customFormat="1" ht="18.75" customHeight="1" thickTop="1">
      <c r="A15" s="38" t="s">
        <v>16</v>
      </c>
      <c r="B15" s="29" t="s">
        <v>4</v>
      </c>
      <c r="C15" s="30">
        <f>C10*10%/10</f>
        <v>5.144</v>
      </c>
      <c r="D15" s="30">
        <f>D10*10%/10</f>
        <v>5.253</v>
      </c>
    </row>
    <row r="16" spans="1:4" s="5" customFormat="1" ht="18.75" customHeight="1">
      <c r="A16" s="38"/>
      <c r="B16" s="23" t="s">
        <v>13</v>
      </c>
      <c r="C16" s="3">
        <f>2281.73*C15</f>
        <v>11737.21912</v>
      </c>
      <c r="D16" s="3">
        <f>2281.73*D15</f>
        <v>11985.92769</v>
      </c>
    </row>
    <row r="17" spans="1:4" s="5" customFormat="1" ht="18.75" customHeight="1">
      <c r="A17" s="38"/>
      <c r="B17" s="23" t="s">
        <v>2</v>
      </c>
      <c r="C17" s="3">
        <f>C16/C9/12</f>
        <v>1.9014416666666667</v>
      </c>
      <c r="D17" s="3">
        <f>D16/D9/12</f>
        <v>1.901441666666667</v>
      </c>
    </row>
    <row r="18" spans="1:4" s="5" customFormat="1" ht="18.75" customHeight="1" thickBot="1">
      <c r="A18" s="39"/>
      <c r="B18" s="24" t="s">
        <v>0</v>
      </c>
      <c r="C18" s="31" t="s">
        <v>14</v>
      </c>
      <c r="D18" s="31" t="s">
        <v>14</v>
      </c>
    </row>
    <row r="19" spans="1:4" s="34" customFormat="1" ht="18.75" customHeight="1" thickTop="1">
      <c r="A19" s="37" t="s">
        <v>17</v>
      </c>
      <c r="B19" s="25" t="s">
        <v>11</v>
      </c>
      <c r="C19" s="36" t="s">
        <v>29</v>
      </c>
      <c r="D19" s="36" t="s">
        <v>29</v>
      </c>
    </row>
    <row r="20" spans="1:4" s="5" customFormat="1" ht="18.75" customHeight="1">
      <c r="A20" s="38"/>
      <c r="B20" s="26" t="s">
        <v>4</v>
      </c>
      <c r="C20" s="17">
        <f>C19*0.1</f>
        <v>57</v>
      </c>
      <c r="D20" s="17">
        <f>D19*0.09</f>
        <v>51.3</v>
      </c>
    </row>
    <row r="21" spans="1:4" s="5" customFormat="1" ht="18.75" customHeight="1">
      <c r="A21" s="38"/>
      <c r="B21" s="23" t="s">
        <v>13</v>
      </c>
      <c r="C21" s="2">
        <f>445.14*C20</f>
        <v>25372.98</v>
      </c>
      <c r="D21" s="2">
        <f>445.14*D20</f>
        <v>22835.681999999997</v>
      </c>
    </row>
    <row r="22" spans="1:4" s="5" customFormat="1" ht="18.75" customHeight="1">
      <c r="A22" s="38"/>
      <c r="B22" s="23" t="s">
        <v>2</v>
      </c>
      <c r="C22" s="3">
        <f>C21/C9/12</f>
        <v>4.110449066874028</v>
      </c>
      <c r="D22" s="3">
        <f>D21/D9/12</f>
        <v>3.622641347801256</v>
      </c>
    </row>
    <row r="23" spans="1:4" s="5" customFormat="1" ht="18.75" customHeight="1" thickBot="1">
      <c r="A23" s="39"/>
      <c r="B23" s="24" t="s">
        <v>0</v>
      </c>
      <c r="C23" s="16" t="s">
        <v>21</v>
      </c>
      <c r="D23" s="16" t="s">
        <v>21</v>
      </c>
    </row>
    <row r="24" spans="1:4" s="5" customFormat="1" ht="18.75" customHeight="1" thickTop="1">
      <c r="A24" s="37" t="s">
        <v>18</v>
      </c>
      <c r="B24" s="22" t="s">
        <v>4</v>
      </c>
      <c r="C24" s="32">
        <f>C10*0.25%</f>
        <v>1.286</v>
      </c>
      <c r="D24" s="32">
        <f>D10*0.25%</f>
        <v>1.3132499999999998</v>
      </c>
    </row>
    <row r="25" spans="1:4" s="5" customFormat="1" ht="18.75" customHeight="1">
      <c r="A25" s="38"/>
      <c r="B25" s="23" t="s">
        <v>13</v>
      </c>
      <c r="C25" s="17">
        <f>71.18*C24</f>
        <v>91.53748000000002</v>
      </c>
      <c r="D25" s="17">
        <f>71.18*D24</f>
        <v>93.47713499999999</v>
      </c>
    </row>
    <row r="26" spans="1:4" s="5" customFormat="1" ht="18.75" customHeight="1">
      <c r="A26" s="38"/>
      <c r="B26" s="23" t="s">
        <v>2</v>
      </c>
      <c r="C26" s="17">
        <f>C25/C9/12</f>
        <v>0.014829166666666671</v>
      </c>
      <c r="D26" s="17">
        <f>D25/D9/12</f>
        <v>0.014829166666666666</v>
      </c>
    </row>
    <row r="27" spans="1:4" s="5" customFormat="1" ht="18.75" customHeight="1" thickBot="1">
      <c r="A27" s="39"/>
      <c r="B27" s="24" t="s">
        <v>0</v>
      </c>
      <c r="C27" s="31" t="s">
        <v>14</v>
      </c>
      <c r="D27" s="31" t="s">
        <v>14</v>
      </c>
    </row>
    <row r="28" spans="1:4" s="5" customFormat="1" ht="18.75" customHeight="1" thickTop="1">
      <c r="A28" s="37" t="s">
        <v>19</v>
      </c>
      <c r="B28" s="22" t="s">
        <v>5</v>
      </c>
      <c r="C28" s="18">
        <f>C10*0.7%</f>
        <v>3.6007999999999996</v>
      </c>
      <c r="D28" s="18">
        <f>D10*0.7%</f>
        <v>3.6770999999999994</v>
      </c>
    </row>
    <row r="29" spans="1:4" s="5" customFormat="1" ht="18.75" customHeight="1">
      <c r="A29" s="38"/>
      <c r="B29" s="23" t="s">
        <v>13</v>
      </c>
      <c r="C29" s="17">
        <f>45.32*C28</f>
        <v>163.18825599999997</v>
      </c>
      <c r="D29" s="17">
        <f>45.32*D28</f>
        <v>166.64617199999998</v>
      </c>
    </row>
    <row r="30" spans="1:4" s="5" customFormat="1" ht="18.75" customHeight="1">
      <c r="A30" s="38"/>
      <c r="B30" s="23" t="s">
        <v>2</v>
      </c>
      <c r="C30" s="17">
        <f>C29/C9/12</f>
        <v>0.026436666666666664</v>
      </c>
      <c r="D30" s="17">
        <f>D29/D9/12</f>
        <v>0.026436666666666664</v>
      </c>
    </row>
    <row r="31" spans="1:4" s="5" customFormat="1" ht="18.75" customHeight="1" thickBot="1">
      <c r="A31" s="39"/>
      <c r="B31" s="24" t="s">
        <v>0</v>
      </c>
      <c r="C31" s="16" t="s">
        <v>14</v>
      </c>
      <c r="D31" s="16" t="s">
        <v>14</v>
      </c>
    </row>
    <row r="32" spans="1:4" s="34" customFormat="1" ht="18.75" customHeight="1" thickTop="1">
      <c r="A32" s="37" t="s">
        <v>20</v>
      </c>
      <c r="B32" s="25" t="s">
        <v>15</v>
      </c>
      <c r="C32" s="35" t="s">
        <v>28</v>
      </c>
      <c r="D32" s="35" t="s">
        <v>28</v>
      </c>
    </row>
    <row r="33" spans="1:4" s="5" customFormat="1" ht="18.75" customHeight="1">
      <c r="A33" s="38"/>
      <c r="B33" s="27" t="s">
        <v>4</v>
      </c>
      <c r="C33" s="4">
        <f>C32*8%</f>
        <v>1.28</v>
      </c>
      <c r="D33" s="4">
        <f>D32*15%</f>
        <v>2.4</v>
      </c>
    </row>
    <row r="34" spans="1:4" s="5" customFormat="1" ht="18.75" customHeight="1">
      <c r="A34" s="38"/>
      <c r="B34" s="28" t="s">
        <v>1</v>
      </c>
      <c r="C34" s="2">
        <f>C33*1209.48</f>
        <v>1548.1344000000001</v>
      </c>
      <c r="D34" s="2">
        <f>D33*1209.48</f>
        <v>2902.752</v>
      </c>
    </row>
    <row r="35" spans="1:4" s="5" customFormat="1" ht="18.75" customHeight="1">
      <c r="A35" s="38"/>
      <c r="B35" s="28" t="s">
        <v>2</v>
      </c>
      <c r="C35" s="3">
        <f>C34/C9</f>
        <v>3.0095925349922243</v>
      </c>
      <c r="D35" s="3">
        <f>D34/D9</f>
        <v>5.525893774985723</v>
      </c>
    </row>
    <row r="36" spans="1:4" s="5" customFormat="1" ht="18.75" customHeight="1" thickBot="1">
      <c r="A36" s="39"/>
      <c r="B36" s="24" t="s">
        <v>0</v>
      </c>
      <c r="C36" s="16" t="s">
        <v>14</v>
      </c>
      <c r="D36" s="16" t="s">
        <v>14</v>
      </c>
    </row>
    <row r="37" spans="1:4" s="13" customFormat="1" ht="18.75" customHeight="1" thickTop="1">
      <c r="A37" s="40" t="s">
        <v>12</v>
      </c>
      <c r="B37" s="41"/>
      <c r="C37" s="19">
        <f>C12+C16+C21+C25+C29+C34</f>
        <v>41245.636920000004</v>
      </c>
      <c r="D37" s="19">
        <f>D12+D16+D21+D25+D29+D34</f>
        <v>40366.489365</v>
      </c>
    </row>
    <row r="38" spans="3:4" s="13" customFormat="1" ht="13.5" customHeight="1">
      <c r="C38" s="20"/>
      <c r="D38" s="20"/>
    </row>
    <row r="39" spans="3:4" s="13" customFormat="1" ht="13.5" customHeight="1">
      <c r="C39" s="21">
        <f>C37/C9/12</f>
        <v>6.6818359447900475</v>
      </c>
      <c r="D39" s="21">
        <f>D37/D9/12</f>
        <v>6.403719995716735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2017-06-04T11:10:12Z</dcterms:modified>
  <cp:category/>
  <cp:version/>
  <cp:contentType/>
  <cp:contentStatus/>
</cp:coreProperties>
</file>